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udget Info\2022-2023\"/>
    </mc:Choice>
  </mc:AlternateContent>
  <xr:revisionPtr revIDLastSave="0" documentId="13_ncr:1_{2B80EC8E-0C72-4CFD-9E46-054D8A33B50E}" xr6:coauthVersionLast="47" xr6:coauthVersionMax="47" xr10:uidLastSave="{00000000-0000-0000-0000-000000000000}"/>
  <bookViews>
    <workbookView xWindow="-108" yWindow="-108" windowWidth="23256" windowHeight="12576" xr2:uid="{B9E27EEA-9074-49EE-87D7-0597AE9A0C1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8" i="1" l="1"/>
  <c r="H33" i="1"/>
  <c r="H40" i="1"/>
  <c r="H36" i="1"/>
  <c r="H27" i="1"/>
  <c r="G42" i="1"/>
  <c r="H42" i="1" s="1"/>
  <c r="H15" i="1"/>
  <c r="G9" i="1" l="1"/>
  <c r="G50" i="1" s="1"/>
  <c r="G33" i="1"/>
  <c r="H22" i="1" l="1"/>
  <c r="H20" i="1"/>
  <c r="G23" i="1"/>
  <c r="G17" i="1"/>
  <c r="H21" i="1"/>
  <c r="H16" i="1"/>
  <c r="H13" i="1"/>
  <c r="B47" i="1"/>
  <c r="D46" i="1"/>
  <c r="D45" i="1"/>
  <c r="C42" i="1"/>
  <c r="D42" i="1" s="1"/>
  <c r="B42" i="1"/>
  <c r="D41" i="1"/>
  <c r="D40" i="1"/>
  <c r="D39" i="1"/>
  <c r="D38" i="1"/>
  <c r="D37" i="1"/>
  <c r="D36" i="1"/>
  <c r="C33" i="1"/>
  <c r="C51" i="1" s="1"/>
  <c r="D51" i="1" s="1"/>
  <c r="B33" i="1"/>
  <c r="D32" i="1"/>
  <c r="D31" i="1"/>
  <c r="D30" i="1"/>
  <c r="D29" i="1"/>
  <c r="D28" i="1"/>
  <c r="D27" i="1"/>
  <c r="D26" i="1"/>
  <c r="C23" i="1"/>
  <c r="B23" i="1"/>
  <c r="D23" i="1" s="1"/>
  <c r="D22" i="1"/>
  <c r="D21" i="1"/>
  <c r="D20" i="1"/>
  <c r="C17" i="1"/>
  <c r="D17" i="1" s="1"/>
  <c r="B17" i="1"/>
  <c r="B51" i="1" s="1"/>
  <c r="D16" i="1"/>
  <c r="D15" i="1"/>
  <c r="D14" i="1"/>
  <c r="D13" i="1"/>
  <c r="C9" i="1"/>
  <c r="D9" i="1" s="1"/>
  <c r="B9" i="1"/>
  <c r="B50" i="1" s="1"/>
  <c r="D8" i="1"/>
  <c r="D7" i="1"/>
  <c r="D6" i="1"/>
  <c r="G51" i="1" l="1"/>
  <c r="H51" i="1" s="1"/>
  <c r="H17" i="1"/>
  <c r="B52" i="1"/>
  <c r="D33" i="1"/>
  <c r="C50" i="1"/>
  <c r="C52" i="1" l="1"/>
  <c r="D50" i="1"/>
  <c r="H6" i="1" l="1"/>
  <c r="F17" i="1" l="1"/>
  <c r="F47" i="1"/>
  <c r="F42" i="1"/>
  <c r="F33" i="1"/>
  <c r="F23" i="1"/>
  <c r="F9" i="1"/>
  <c r="F50" i="1" l="1"/>
  <c r="H50" i="1" s="1"/>
  <c r="H9" i="1"/>
  <c r="F51" i="1"/>
  <c r="G52" i="1"/>
  <c r="F52" i="1" l="1"/>
  <c r="G47" i="1" l="1"/>
  <c r="C47" i="1"/>
  <c r="D47" i="1"/>
</calcChain>
</file>

<file path=xl/sharedStrings.xml><?xml version="1.0" encoding="utf-8"?>
<sst xmlns="http://schemas.openxmlformats.org/spreadsheetml/2006/main" count="50" uniqueCount="47">
  <si>
    <t>Revenue</t>
  </si>
  <si>
    <t xml:space="preserve">     Dues</t>
  </si>
  <si>
    <t xml:space="preserve">    Seminar Registrations</t>
  </si>
  <si>
    <t xml:space="preserve">    Other</t>
  </si>
  <si>
    <t>Expenses</t>
  </si>
  <si>
    <t xml:space="preserve">       Resource Director Wages</t>
  </si>
  <si>
    <t xml:space="preserve">    Travel</t>
  </si>
  <si>
    <t xml:space="preserve">       Resource Director</t>
  </si>
  <si>
    <t xml:space="preserve">       WTCS Board/Budget Mtgs</t>
  </si>
  <si>
    <t xml:space="preserve">       Officer Stipend for WTCS Mtgs</t>
  </si>
  <si>
    <t xml:space="preserve">       Supplies/Printing</t>
  </si>
  <si>
    <t xml:space="preserve">       Food</t>
  </si>
  <si>
    <t xml:space="preserve">       AV Needs</t>
  </si>
  <si>
    <t xml:space="preserve">       Venue/Hotel</t>
  </si>
  <si>
    <t xml:space="preserve">       Keynote Speaker</t>
  </si>
  <si>
    <t xml:space="preserve">       Event Insurance</t>
  </si>
  <si>
    <t xml:space="preserve">       Misc.</t>
  </si>
  <si>
    <t xml:space="preserve">       Supplies</t>
  </si>
  <si>
    <t xml:space="preserve">       Printing</t>
  </si>
  <si>
    <t xml:space="preserve">       Food Reimbursement</t>
  </si>
  <si>
    <t xml:space="preserve">       Marketing</t>
  </si>
  <si>
    <t xml:space="preserve">       Training/Team Building</t>
  </si>
  <si>
    <t xml:space="preserve">       Financial Records/Accounting</t>
  </si>
  <si>
    <t xml:space="preserve">    State and Federal Fees</t>
  </si>
  <si>
    <t xml:space="preserve">       DFI Annual Renewal</t>
  </si>
  <si>
    <t xml:space="preserve">       Tax Forms</t>
  </si>
  <si>
    <t>Total Income</t>
  </si>
  <si>
    <t>Total Expenses</t>
  </si>
  <si>
    <t xml:space="preserve">    Total Travel</t>
  </si>
  <si>
    <t xml:space="preserve">    Total Legislative Seminar</t>
  </si>
  <si>
    <t xml:space="preserve">    Total Operating Costs</t>
  </si>
  <si>
    <t>Total Revenue</t>
  </si>
  <si>
    <t>% of Approved</t>
  </si>
  <si>
    <t>YTD Actual</t>
  </si>
  <si>
    <t>Current Approved</t>
  </si>
  <si>
    <t xml:space="preserve">    Total Contracted Services</t>
  </si>
  <si>
    <t xml:space="preserve">    Total State/Federal Fees</t>
  </si>
  <si>
    <t>Excess or Shortage</t>
  </si>
  <si>
    <r>
      <t xml:space="preserve">   </t>
    </r>
    <r>
      <rPr>
        <b/>
        <sz val="10"/>
        <color theme="1"/>
        <rFont val="Calibri"/>
        <family val="2"/>
        <scheme val="minor"/>
      </rPr>
      <t xml:space="preserve"> Contracted Services</t>
    </r>
  </si>
  <si>
    <r>
      <t xml:space="preserve">    </t>
    </r>
    <r>
      <rPr>
        <b/>
        <sz val="10"/>
        <color theme="1"/>
        <rFont val="Calibri"/>
        <family val="2"/>
        <scheme val="minor"/>
      </rPr>
      <t>Legislative Seminar</t>
    </r>
  </si>
  <si>
    <r>
      <t xml:space="preserve">    </t>
    </r>
    <r>
      <rPr>
        <b/>
        <sz val="10"/>
        <color theme="1"/>
        <rFont val="Calibri"/>
        <family val="2"/>
        <scheme val="minor"/>
      </rPr>
      <t>Operating Costs</t>
    </r>
  </si>
  <si>
    <t xml:space="preserve">      Website Cmanager Stipend</t>
  </si>
  <si>
    <t xml:space="preserve">      Technology Services-GoDaddy</t>
  </si>
  <si>
    <t xml:space="preserve">      Website Miscellaneous</t>
  </si>
  <si>
    <t>2021-2022</t>
  </si>
  <si>
    <t>2022-2023</t>
  </si>
  <si>
    <t>WSG 2022-2023 Approved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</si>
</sst>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43" fontId="2" fillId="0" borderId="1" xfId="1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9" fontId="2" fillId="0" borderId="1" xfId="2" applyFont="1" applyBorder="1"/>
    <xf numFmtId="4" fontId="2" fillId="0" borderId="1" xfId="0" applyNumberFormat="1" applyFont="1" applyBorder="1"/>
    <xf numFmtId="43" fontId="3" fillId="0" borderId="1" xfId="1" applyFont="1" applyBorder="1"/>
    <xf numFmtId="9" fontId="3" fillId="0" borderId="1" xfId="2" applyFont="1" applyBorder="1"/>
    <xf numFmtId="43" fontId="3" fillId="0" borderId="1" xfId="0" applyNumberFormat="1" applyFont="1" applyBorder="1"/>
    <xf numFmtId="3" fontId="2" fillId="0" borderId="1" xfId="0" applyNumberFormat="1" applyFont="1" applyBorder="1"/>
    <xf numFmtId="2" fontId="3" fillId="0" borderId="1" xfId="0" applyNumberFormat="1" applyFont="1" applyBorder="1"/>
    <xf numFmtId="43" fontId="3" fillId="0" borderId="1" xfId="1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43" fontId="2" fillId="0" borderId="1" xfId="1" applyNumberFormat="1" applyFont="1" applyBorder="1"/>
    <xf numFmtId="43" fontId="2" fillId="0" borderId="1" xfId="0" applyNumberFormat="1" applyFont="1" applyBorder="1"/>
    <xf numFmtId="2" fontId="2" fillId="0" borderId="1" xfId="0" applyNumberFormat="1" applyFont="1" applyBorder="1" applyAlignment="1">
      <alignment horizontal="right"/>
    </xf>
    <xf numFmtId="2" fontId="2" fillId="0" borderId="0" xfId="0" applyNumberFormat="1" applyFont="1"/>
    <xf numFmtId="4" fontId="3" fillId="0" borderId="1" xfId="0" applyNumberFormat="1" applyFont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C330F-043B-4896-866E-629982B3CF06}">
  <dimension ref="A1:K52"/>
  <sheetViews>
    <sheetView tabSelected="1" topLeftCell="A43" workbookViewId="0">
      <selection activeCell="G7" sqref="G7"/>
    </sheetView>
  </sheetViews>
  <sheetFormatPr defaultRowHeight="14.4" x14ac:dyDescent="0.3"/>
  <cols>
    <col min="1" max="1" width="28.6640625" customWidth="1"/>
    <col min="2" max="2" width="11.109375" customWidth="1"/>
    <col min="3" max="3" width="10.6640625" customWidth="1"/>
    <col min="4" max="5" width="9.109375" customWidth="1"/>
    <col min="6" max="6" width="11.109375" customWidth="1"/>
    <col min="7" max="7" width="10.6640625" customWidth="1"/>
    <col min="8" max="8" width="9.109375" customWidth="1"/>
  </cols>
  <sheetData>
    <row r="1" spans="1:9" s="1" customFormat="1" ht="13.8" x14ac:dyDescent="0.3">
      <c r="A1" s="5"/>
      <c r="B1" s="6" t="s">
        <v>46</v>
      </c>
      <c r="C1" s="6"/>
      <c r="D1" s="5"/>
      <c r="E1" s="5"/>
      <c r="F1" s="5"/>
      <c r="G1" s="6"/>
      <c r="H1" s="6"/>
      <c r="I1" s="3"/>
    </row>
    <row r="2" spans="1:9" s="1" customFormat="1" ht="13.8" x14ac:dyDescent="0.3">
      <c r="A2" s="5"/>
      <c r="B2" s="6" t="s">
        <v>44</v>
      </c>
      <c r="C2" s="6"/>
      <c r="D2" s="5"/>
      <c r="E2" s="5"/>
      <c r="F2" s="6" t="s">
        <v>45</v>
      </c>
      <c r="G2" s="6"/>
      <c r="H2" s="6"/>
      <c r="I2" s="3"/>
    </row>
    <row r="3" spans="1:9" s="2" customFormat="1" ht="27.6" x14ac:dyDescent="0.3">
      <c r="A3" s="7"/>
      <c r="B3" s="8" t="s">
        <v>34</v>
      </c>
      <c r="C3" s="8" t="s">
        <v>33</v>
      </c>
      <c r="D3" s="8" t="s">
        <v>32</v>
      </c>
      <c r="E3" s="8"/>
      <c r="F3" s="8" t="s">
        <v>34</v>
      </c>
      <c r="G3" s="8" t="s">
        <v>33</v>
      </c>
      <c r="H3" s="8" t="s">
        <v>32</v>
      </c>
    </row>
    <row r="4" spans="1:9" s="1" customFormat="1" ht="13.8" x14ac:dyDescent="0.3">
      <c r="A4" s="5"/>
      <c r="B4" s="5"/>
      <c r="C4" s="5"/>
      <c r="D4" s="5"/>
      <c r="E4" s="5"/>
      <c r="F4" s="5"/>
      <c r="G4" s="5"/>
      <c r="H4" s="5"/>
    </row>
    <row r="5" spans="1:9" s="1" customFormat="1" ht="13.8" x14ac:dyDescent="0.3">
      <c r="A5" s="9" t="s">
        <v>0</v>
      </c>
      <c r="B5" s="5"/>
      <c r="C5" s="5"/>
      <c r="D5" s="5"/>
      <c r="E5" s="5"/>
      <c r="F5" s="5"/>
      <c r="G5" s="5"/>
      <c r="H5" s="5"/>
    </row>
    <row r="6" spans="1:9" s="1" customFormat="1" ht="13.8" x14ac:dyDescent="0.3">
      <c r="A6" s="5" t="s">
        <v>1</v>
      </c>
      <c r="B6" s="4">
        <v>10000</v>
      </c>
      <c r="C6" s="11">
        <v>9867.89</v>
      </c>
      <c r="D6" s="10">
        <f>SUM(C6/B6)</f>
        <v>0.98678899999999992</v>
      </c>
      <c r="E6" s="10"/>
      <c r="F6" s="20">
        <v>11000</v>
      </c>
      <c r="G6" s="24">
        <v>9910.34</v>
      </c>
      <c r="H6" s="10">
        <f>G6/F6</f>
        <v>0.90093999999999996</v>
      </c>
    </row>
    <row r="7" spans="1:9" s="1" customFormat="1" ht="13.8" x14ac:dyDescent="0.3">
      <c r="A7" s="5" t="s">
        <v>2</v>
      </c>
      <c r="B7" s="4">
        <v>16500</v>
      </c>
      <c r="C7" s="11">
        <v>12990</v>
      </c>
      <c r="D7" s="10">
        <f>SUM(C7/B7)</f>
        <v>0.78727272727272724</v>
      </c>
      <c r="E7" s="10"/>
      <c r="F7" s="20">
        <v>17500</v>
      </c>
      <c r="G7" s="5"/>
      <c r="H7" s="10"/>
    </row>
    <row r="8" spans="1:9" s="1" customFormat="1" ht="13.8" x14ac:dyDescent="0.3">
      <c r="A8" s="5" t="s">
        <v>3</v>
      </c>
      <c r="B8" s="4">
        <v>25</v>
      </c>
      <c r="C8" s="5">
        <v>0</v>
      </c>
      <c r="D8" s="10">
        <f>SUM(C8/B8)</f>
        <v>0</v>
      </c>
      <c r="E8" s="10"/>
      <c r="F8" s="20">
        <v>0</v>
      </c>
      <c r="G8" s="5">
        <v>246.47</v>
      </c>
      <c r="H8" s="10"/>
    </row>
    <row r="9" spans="1:9" s="3" customFormat="1" ht="13.8" x14ac:dyDescent="0.3">
      <c r="A9" s="6" t="s">
        <v>31</v>
      </c>
      <c r="B9" s="12">
        <f>SUM(B6:B8)</f>
        <v>26525</v>
      </c>
      <c r="C9" s="12">
        <f>SUM(C6:C8)</f>
        <v>22857.89</v>
      </c>
      <c r="D9" s="13">
        <f>SUM(C9/B9)</f>
        <v>0.86174891611687088</v>
      </c>
      <c r="E9" s="13"/>
      <c r="F9" s="17">
        <f>SUM(F6:F8)</f>
        <v>28500</v>
      </c>
      <c r="G9" s="12">
        <f>SUM(G6:G8)</f>
        <v>10156.81</v>
      </c>
      <c r="H9" s="13">
        <f>G9/F9</f>
        <v>0.35637929824561404</v>
      </c>
    </row>
    <row r="10" spans="1:9" s="1" customFormat="1" ht="13.8" x14ac:dyDescent="0.3">
      <c r="A10" s="5"/>
      <c r="B10" s="21"/>
      <c r="C10" s="5"/>
      <c r="D10" s="5"/>
      <c r="E10" s="5"/>
      <c r="F10" s="21"/>
      <c r="G10" s="5"/>
      <c r="H10" s="5"/>
    </row>
    <row r="11" spans="1:9" s="1" customFormat="1" ht="13.8" x14ac:dyDescent="0.3">
      <c r="A11" s="9" t="s">
        <v>4</v>
      </c>
      <c r="B11" s="21"/>
      <c r="C11" s="5"/>
      <c r="D11" s="5"/>
      <c r="E11" s="5"/>
      <c r="F11" s="21"/>
      <c r="G11" s="5"/>
      <c r="H11" s="5"/>
    </row>
    <row r="12" spans="1:9" s="1" customFormat="1" ht="13.8" x14ac:dyDescent="0.3">
      <c r="A12" s="5" t="s">
        <v>38</v>
      </c>
      <c r="B12" s="21"/>
      <c r="C12" s="5"/>
      <c r="D12" s="5"/>
      <c r="E12" s="5"/>
      <c r="F12" s="21"/>
      <c r="G12" s="5"/>
      <c r="H12" s="5"/>
    </row>
    <row r="13" spans="1:9" s="1" customFormat="1" ht="13.8" x14ac:dyDescent="0.3">
      <c r="A13" s="5" t="s">
        <v>5</v>
      </c>
      <c r="B13" s="4">
        <v>8300</v>
      </c>
      <c r="C13" s="15">
        <v>8300</v>
      </c>
      <c r="D13" s="10">
        <f>SUM(C13/B13)</f>
        <v>1</v>
      </c>
      <c r="E13" s="10"/>
      <c r="F13" s="20">
        <v>9000</v>
      </c>
      <c r="G13" s="15">
        <v>4100</v>
      </c>
      <c r="H13" s="10">
        <f>G13/F13</f>
        <v>0.45555555555555555</v>
      </c>
    </row>
    <row r="14" spans="1:9" s="1" customFormat="1" ht="13.8" x14ac:dyDescent="0.3">
      <c r="A14" s="5" t="s">
        <v>41</v>
      </c>
      <c r="B14" s="4">
        <v>200</v>
      </c>
      <c r="C14" s="18">
        <v>200</v>
      </c>
      <c r="D14" s="10">
        <f>SUM(C14/B14)</f>
        <v>1</v>
      </c>
      <c r="E14" s="10"/>
      <c r="F14" s="20">
        <v>200</v>
      </c>
      <c r="G14" s="18"/>
      <c r="H14" s="10"/>
    </row>
    <row r="15" spans="1:9" s="1" customFormat="1" ht="13.8" x14ac:dyDescent="0.3">
      <c r="A15" s="5" t="s">
        <v>43</v>
      </c>
      <c r="B15" s="4">
        <v>20</v>
      </c>
      <c r="C15" s="18">
        <v>60</v>
      </c>
      <c r="D15" s="10">
        <f>SUM(C15/B15)</f>
        <v>3</v>
      </c>
      <c r="E15" s="10"/>
      <c r="F15" s="20">
        <v>50</v>
      </c>
      <c r="G15" s="5">
        <v>72</v>
      </c>
      <c r="H15" s="10">
        <f>G15/F15</f>
        <v>1.44</v>
      </c>
    </row>
    <row r="16" spans="1:9" s="1" customFormat="1" ht="13.8" x14ac:dyDescent="0.3">
      <c r="A16" s="5" t="s">
        <v>42</v>
      </c>
      <c r="B16" s="4">
        <v>400</v>
      </c>
      <c r="C16" s="5">
        <v>379.75</v>
      </c>
      <c r="D16" s="10">
        <f>SUM(C16/B16)</f>
        <v>0.94937499999999997</v>
      </c>
      <c r="E16" s="10"/>
      <c r="F16" s="20">
        <v>400</v>
      </c>
      <c r="G16" s="5">
        <v>680.41</v>
      </c>
      <c r="H16" s="10">
        <f>G16/F16</f>
        <v>1.701025</v>
      </c>
    </row>
    <row r="17" spans="1:8" s="3" customFormat="1" ht="13.8" x14ac:dyDescent="0.3">
      <c r="A17" s="6" t="s">
        <v>35</v>
      </c>
      <c r="B17" s="12">
        <f>SUM(B13:B16)</f>
        <v>8920</v>
      </c>
      <c r="C17" s="12">
        <f>SUM(C13:C16)</f>
        <v>8939.75</v>
      </c>
      <c r="D17" s="13">
        <f>SUM(C17/B17)</f>
        <v>1.0022141255605381</v>
      </c>
      <c r="E17" s="13"/>
      <c r="F17" s="17">
        <f>SUM(F13:F16)</f>
        <v>9650</v>
      </c>
      <c r="G17" s="17">
        <f>SUM(G13:G16)</f>
        <v>4852.41</v>
      </c>
      <c r="H17" s="13">
        <f>G17/F17</f>
        <v>0.50284041450777206</v>
      </c>
    </row>
    <row r="18" spans="1:8" s="3" customFormat="1" ht="13.8" x14ac:dyDescent="0.3">
      <c r="A18" s="6"/>
      <c r="B18" s="14"/>
      <c r="C18" s="6"/>
      <c r="D18" s="6"/>
      <c r="E18" s="13"/>
      <c r="F18" s="14"/>
      <c r="G18" s="6"/>
      <c r="H18" s="6"/>
    </row>
    <row r="19" spans="1:8" s="1" customFormat="1" ht="13.8" x14ac:dyDescent="0.3">
      <c r="A19" s="6" t="s">
        <v>6</v>
      </c>
      <c r="B19" s="21"/>
      <c r="C19" s="5"/>
      <c r="D19" s="5"/>
      <c r="E19" s="5"/>
      <c r="F19" s="21"/>
      <c r="G19" s="5"/>
      <c r="H19" s="5"/>
    </row>
    <row r="20" spans="1:8" s="1" customFormat="1" ht="13.8" x14ac:dyDescent="0.3">
      <c r="A20" s="5" t="s">
        <v>7</v>
      </c>
      <c r="B20" s="4">
        <v>1000</v>
      </c>
      <c r="C20" s="5">
        <v>619.11</v>
      </c>
      <c r="D20" s="10">
        <f>SUM(C20/B20)</f>
        <v>0.61911000000000005</v>
      </c>
      <c r="E20" s="10"/>
      <c r="F20" s="20">
        <v>1200</v>
      </c>
      <c r="G20" s="5">
        <v>409.15</v>
      </c>
      <c r="H20" s="10">
        <f>G20/F20</f>
        <v>0.34095833333333331</v>
      </c>
    </row>
    <row r="21" spans="1:8" s="1" customFormat="1" ht="13.8" x14ac:dyDescent="0.3">
      <c r="A21" s="5" t="s">
        <v>8</v>
      </c>
      <c r="B21" s="4">
        <v>2000</v>
      </c>
      <c r="C21" s="11">
        <v>1163.3</v>
      </c>
      <c r="D21" s="10">
        <f>SUM(C21/B21)</f>
        <v>0.58165</v>
      </c>
      <c r="E21" s="10"/>
      <c r="F21" s="20">
        <v>2500</v>
      </c>
      <c r="G21" s="11">
        <v>798.65</v>
      </c>
      <c r="H21" s="10">
        <f>G21/F21</f>
        <v>0.31945999999999997</v>
      </c>
    </row>
    <row r="22" spans="1:8" s="1" customFormat="1" ht="13.8" x14ac:dyDescent="0.3">
      <c r="A22" s="5" t="s">
        <v>9</v>
      </c>
      <c r="B22" s="4">
        <v>400</v>
      </c>
      <c r="C22" s="18">
        <v>200</v>
      </c>
      <c r="D22" s="10">
        <f>SUM(C22/B22)</f>
        <v>0.5</v>
      </c>
      <c r="E22" s="10"/>
      <c r="F22" s="20">
        <v>400</v>
      </c>
      <c r="G22" s="5">
        <v>200</v>
      </c>
      <c r="H22" s="10">
        <f>G22/F22</f>
        <v>0.5</v>
      </c>
    </row>
    <row r="23" spans="1:8" s="3" customFormat="1" ht="13.8" x14ac:dyDescent="0.3">
      <c r="A23" s="6" t="s">
        <v>28</v>
      </c>
      <c r="B23" s="12">
        <f>SUM(B20:B22)</f>
        <v>3400</v>
      </c>
      <c r="C23" s="6">
        <f>SUM(C20:C22)</f>
        <v>1982.4099999999999</v>
      </c>
      <c r="D23" s="13">
        <f>SUM(C23/B23)</f>
        <v>0.58306176470588233</v>
      </c>
      <c r="E23" s="13"/>
      <c r="F23" s="17">
        <f>SUM(F20:F22)</f>
        <v>4100</v>
      </c>
      <c r="G23" s="16">
        <f>SUM(G20:G22)</f>
        <v>1407.8</v>
      </c>
      <c r="H23" s="13"/>
    </row>
    <row r="24" spans="1:8" s="3" customFormat="1" ht="13.8" x14ac:dyDescent="0.3">
      <c r="A24" s="6"/>
      <c r="B24" s="14"/>
      <c r="C24" s="6"/>
      <c r="D24" s="6"/>
      <c r="E24" s="13"/>
      <c r="F24" s="14"/>
      <c r="G24" s="6"/>
      <c r="H24" s="6"/>
    </row>
    <row r="25" spans="1:8" s="1" customFormat="1" ht="13.8" x14ac:dyDescent="0.3">
      <c r="A25" s="5" t="s">
        <v>39</v>
      </c>
      <c r="B25" s="21"/>
      <c r="C25" s="5"/>
      <c r="D25" s="5"/>
      <c r="E25" s="5"/>
      <c r="F25" s="21"/>
      <c r="G25" s="5"/>
      <c r="H25" s="5"/>
    </row>
    <row r="26" spans="1:8" s="1" customFormat="1" ht="13.8" x14ac:dyDescent="0.3">
      <c r="A26" s="5" t="s">
        <v>10</v>
      </c>
      <c r="B26" s="4">
        <v>200</v>
      </c>
      <c r="C26" s="5">
        <v>161.82</v>
      </c>
      <c r="D26" s="10">
        <f t="shared" ref="D26:D33" si="0">SUM(C26/B26)</f>
        <v>0.80909999999999993</v>
      </c>
      <c r="E26" s="5"/>
      <c r="F26" s="20">
        <v>200</v>
      </c>
      <c r="G26" s="5"/>
      <c r="H26" s="10"/>
    </row>
    <row r="27" spans="1:8" s="1" customFormat="1" ht="13.8" x14ac:dyDescent="0.3">
      <c r="A27" s="5" t="s">
        <v>11</v>
      </c>
      <c r="B27" s="21">
        <v>6200</v>
      </c>
      <c r="C27" s="11">
        <v>4201.55</v>
      </c>
      <c r="D27" s="10">
        <f t="shared" si="0"/>
        <v>0.67766935483870971</v>
      </c>
      <c r="E27" s="5"/>
      <c r="F27" s="21">
        <v>8000</v>
      </c>
      <c r="G27" s="15">
        <v>2500</v>
      </c>
      <c r="H27" s="10">
        <f>G27/F27</f>
        <v>0.3125</v>
      </c>
    </row>
    <row r="28" spans="1:8" s="1" customFormat="1" ht="13.8" x14ac:dyDescent="0.3">
      <c r="A28" s="5" t="s">
        <v>12</v>
      </c>
      <c r="B28" s="21">
        <v>400</v>
      </c>
      <c r="C28" s="22">
        <v>657.6</v>
      </c>
      <c r="D28" s="10">
        <f t="shared" si="0"/>
        <v>1.6440000000000001</v>
      </c>
      <c r="E28" s="5"/>
      <c r="F28" s="21">
        <v>600</v>
      </c>
      <c r="G28" s="19"/>
      <c r="H28" s="10"/>
    </row>
    <row r="29" spans="1:8" s="1" customFormat="1" ht="13.8" x14ac:dyDescent="0.3">
      <c r="A29" s="5" t="s">
        <v>13</v>
      </c>
      <c r="B29" s="4">
        <v>300</v>
      </c>
      <c r="C29" s="5">
        <v>562.24</v>
      </c>
      <c r="D29" s="10">
        <f t="shared" si="0"/>
        <v>1.8741333333333334</v>
      </c>
      <c r="E29" s="5"/>
      <c r="F29" s="20">
        <v>400</v>
      </c>
      <c r="G29" s="5"/>
      <c r="H29" s="10"/>
    </row>
    <row r="30" spans="1:8" s="1" customFormat="1" ht="13.8" x14ac:dyDescent="0.3">
      <c r="A30" s="5" t="s">
        <v>14</v>
      </c>
      <c r="B30" s="4">
        <v>1800</v>
      </c>
      <c r="C30" s="5">
        <v>1800</v>
      </c>
      <c r="D30" s="10">
        <f t="shared" si="0"/>
        <v>1</v>
      </c>
      <c r="E30" s="5"/>
      <c r="F30" s="20">
        <v>1800</v>
      </c>
      <c r="G30" s="5"/>
      <c r="H30" s="10"/>
    </row>
    <row r="31" spans="1:8" s="1" customFormat="1" ht="13.8" x14ac:dyDescent="0.3">
      <c r="A31" s="5" t="s">
        <v>15</v>
      </c>
      <c r="B31" s="4">
        <v>400</v>
      </c>
      <c r="C31" s="5">
        <v>375</v>
      </c>
      <c r="D31" s="10">
        <f t="shared" si="0"/>
        <v>0.9375</v>
      </c>
      <c r="E31" s="5"/>
      <c r="F31" s="20">
        <v>400</v>
      </c>
      <c r="G31" s="5"/>
      <c r="H31" s="10"/>
    </row>
    <row r="32" spans="1:8" s="1" customFormat="1" ht="13.8" x14ac:dyDescent="0.3">
      <c r="A32" s="5" t="s">
        <v>16</v>
      </c>
      <c r="B32" s="4">
        <v>150</v>
      </c>
      <c r="C32" s="5">
        <v>100</v>
      </c>
      <c r="D32" s="10">
        <f t="shared" si="0"/>
        <v>0.66666666666666663</v>
      </c>
      <c r="E32" s="5"/>
      <c r="F32" s="20">
        <v>150</v>
      </c>
      <c r="G32" s="5"/>
      <c r="H32" s="10"/>
    </row>
    <row r="33" spans="1:11" s="3" customFormat="1" ht="13.8" x14ac:dyDescent="0.3">
      <c r="A33" s="6" t="s">
        <v>29</v>
      </c>
      <c r="B33" s="12">
        <f>SUM(B26:B32)</f>
        <v>9450</v>
      </c>
      <c r="C33" s="6">
        <f>SUM(C26:C32)</f>
        <v>7858.21</v>
      </c>
      <c r="D33" s="13">
        <f t="shared" si="0"/>
        <v>0.83155661375661372</v>
      </c>
      <c r="E33" s="13"/>
      <c r="F33" s="17">
        <f>SUM(F26:F32)</f>
        <v>11550</v>
      </c>
      <c r="G33" s="16">
        <f>SUM(G27:G32)</f>
        <v>2500</v>
      </c>
      <c r="H33" s="13">
        <f>G33/F33</f>
        <v>0.21645021645021645</v>
      </c>
    </row>
    <row r="34" spans="1:11" s="3" customFormat="1" ht="13.8" x14ac:dyDescent="0.3">
      <c r="A34" s="6"/>
      <c r="B34" s="14"/>
      <c r="C34" s="6"/>
      <c r="D34" s="6"/>
      <c r="E34" s="13"/>
      <c r="F34" s="14"/>
      <c r="G34" s="6"/>
      <c r="H34" s="6"/>
    </row>
    <row r="35" spans="1:11" s="1" customFormat="1" ht="13.8" x14ac:dyDescent="0.3">
      <c r="A35" s="5" t="s">
        <v>40</v>
      </c>
      <c r="B35" s="21"/>
      <c r="C35" s="5"/>
      <c r="D35" s="5"/>
      <c r="E35" s="5"/>
      <c r="F35" s="21"/>
      <c r="G35" s="5"/>
      <c r="H35" s="5"/>
      <c r="K35" s="23"/>
    </row>
    <row r="36" spans="1:11" s="1" customFormat="1" ht="13.8" x14ac:dyDescent="0.3">
      <c r="A36" s="5" t="s">
        <v>17</v>
      </c>
      <c r="B36" s="4">
        <v>300</v>
      </c>
      <c r="C36" s="18">
        <v>254.79</v>
      </c>
      <c r="D36" s="10">
        <f t="shared" ref="D36:D42" si="1">SUM(C36/B36)</f>
        <v>0.84929999999999994</v>
      </c>
      <c r="E36" s="10"/>
      <c r="F36" s="20">
        <v>300</v>
      </c>
      <c r="G36" s="18">
        <v>372.64</v>
      </c>
      <c r="H36" s="10">
        <f>G36/F36</f>
        <v>1.2421333333333333</v>
      </c>
    </row>
    <row r="37" spans="1:11" s="1" customFormat="1" ht="13.8" x14ac:dyDescent="0.3">
      <c r="A37" s="5" t="s">
        <v>18</v>
      </c>
      <c r="B37" s="4">
        <v>300</v>
      </c>
      <c r="C37" s="18"/>
      <c r="D37" s="10">
        <f t="shared" si="1"/>
        <v>0</v>
      </c>
      <c r="E37" s="10"/>
      <c r="F37" s="20">
        <v>200</v>
      </c>
      <c r="G37" s="18"/>
      <c r="H37" s="10"/>
    </row>
    <row r="38" spans="1:11" s="1" customFormat="1" ht="13.8" x14ac:dyDescent="0.3">
      <c r="A38" s="5" t="s">
        <v>19</v>
      </c>
      <c r="B38" s="4">
        <v>2200</v>
      </c>
      <c r="C38" s="4">
        <v>1100</v>
      </c>
      <c r="D38" s="10">
        <f t="shared" si="1"/>
        <v>0.5</v>
      </c>
      <c r="E38" s="10"/>
      <c r="F38" s="20">
        <v>2200</v>
      </c>
      <c r="G38" s="4">
        <v>550</v>
      </c>
      <c r="H38" s="10">
        <f>G38/F38</f>
        <v>0.25</v>
      </c>
    </row>
    <row r="39" spans="1:11" s="1" customFormat="1" ht="13.8" x14ac:dyDescent="0.3">
      <c r="A39" s="5" t="s">
        <v>20</v>
      </c>
      <c r="B39" s="4">
        <v>500</v>
      </c>
      <c r="C39" s="5">
        <v>985.54</v>
      </c>
      <c r="D39" s="10">
        <f t="shared" si="1"/>
        <v>1.9710799999999999</v>
      </c>
      <c r="E39" s="10"/>
      <c r="F39" s="20">
        <v>600</v>
      </c>
      <c r="G39" s="5"/>
      <c r="H39" s="10"/>
    </row>
    <row r="40" spans="1:11" s="1" customFormat="1" ht="13.8" x14ac:dyDescent="0.3">
      <c r="A40" s="5" t="s">
        <v>21</v>
      </c>
      <c r="B40" s="4">
        <v>800</v>
      </c>
      <c r="C40" s="5">
        <v>295.25</v>
      </c>
      <c r="D40" s="10">
        <f t="shared" si="1"/>
        <v>0.36906250000000002</v>
      </c>
      <c r="E40" s="10"/>
      <c r="F40" s="20">
        <v>800</v>
      </c>
      <c r="G40" s="11">
        <v>1100</v>
      </c>
      <c r="H40" s="10">
        <f>G40/F40</f>
        <v>1.375</v>
      </c>
    </row>
    <row r="41" spans="1:11" s="1" customFormat="1" ht="13.8" x14ac:dyDescent="0.3">
      <c r="A41" s="5" t="s">
        <v>22</v>
      </c>
      <c r="B41" s="4">
        <v>50</v>
      </c>
      <c r="C41" s="5"/>
      <c r="D41" s="10">
        <f t="shared" si="1"/>
        <v>0</v>
      </c>
      <c r="E41" s="10"/>
      <c r="F41" s="20">
        <v>0</v>
      </c>
      <c r="G41" s="5"/>
      <c r="H41" s="10"/>
    </row>
    <row r="42" spans="1:11" s="3" customFormat="1" ht="13.8" x14ac:dyDescent="0.3">
      <c r="A42" s="6" t="s">
        <v>30</v>
      </c>
      <c r="B42" s="12">
        <f>SUM(B36:B41)</f>
        <v>4150</v>
      </c>
      <c r="C42" s="16">
        <f>SUM(C36:C41)</f>
        <v>2635.58</v>
      </c>
      <c r="D42" s="13">
        <f t="shared" si="1"/>
        <v>0.63507951807228913</v>
      </c>
      <c r="E42" s="13"/>
      <c r="F42" s="17">
        <f>SUM(F36:F41)</f>
        <v>4100</v>
      </c>
      <c r="G42" s="16">
        <f>SUM(G35:G41)</f>
        <v>2022.6399999999999</v>
      </c>
      <c r="H42" s="13">
        <f>G42/F42</f>
        <v>0.49332682926829263</v>
      </c>
    </row>
    <row r="43" spans="1:11" s="3" customFormat="1" ht="13.8" x14ac:dyDescent="0.3">
      <c r="A43" s="6"/>
      <c r="B43" s="14"/>
      <c r="C43" s="6"/>
      <c r="D43" s="6"/>
      <c r="E43" s="6"/>
      <c r="F43" s="14"/>
      <c r="G43" s="6"/>
      <c r="H43" s="6"/>
    </row>
    <row r="44" spans="1:11" s="1" customFormat="1" ht="13.8" x14ac:dyDescent="0.3">
      <c r="A44" s="6" t="s">
        <v>23</v>
      </c>
      <c r="B44" s="21"/>
      <c r="C44" s="5"/>
      <c r="D44" s="5"/>
      <c r="E44" s="5"/>
      <c r="F44" s="21"/>
      <c r="G44" s="5"/>
      <c r="H44" s="5"/>
    </row>
    <row r="45" spans="1:11" s="1" customFormat="1" ht="13.8" x14ac:dyDescent="0.3">
      <c r="A45" s="5" t="s">
        <v>24</v>
      </c>
      <c r="B45" s="4">
        <v>10</v>
      </c>
      <c r="C45" s="5"/>
      <c r="D45" s="10">
        <f>SUM(C45/B45)</f>
        <v>0</v>
      </c>
      <c r="E45" s="5"/>
      <c r="F45" s="20">
        <v>10</v>
      </c>
      <c r="G45" s="5"/>
      <c r="H45" s="10"/>
    </row>
    <row r="46" spans="1:11" s="1" customFormat="1" ht="13.8" x14ac:dyDescent="0.3">
      <c r="A46" s="5" t="s">
        <v>25</v>
      </c>
      <c r="B46" s="4">
        <v>10</v>
      </c>
      <c r="C46" s="5"/>
      <c r="D46" s="10">
        <f>SUM(C46/B46)</f>
        <v>0</v>
      </c>
      <c r="E46" s="5"/>
      <c r="F46" s="20">
        <v>15</v>
      </c>
      <c r="G46" s="5"/>
      <c r="H46" s="10"/>
    </row>
    <row r="47" spans="1:11" s="3" customFormat="1" ht="13.8" x14ac:dyDescent="0.3">
      <c r="A47" s="6" t="s">
        <v>36</v>
      </c>
      <c r="B47" s="12">
        <f>SUM(B45:B46)</f>
        <v>20</v>
      </c>
      <c r="C47" s="6">
        <f ca="1">SUM(C45:C47)</f>
        <v>0</v>
      </c>
      <c r="D47" s="13">
        <f ca="1">SUM(C47/B47)</f>
        <v>0</v>
      </c>
      <c r="E47" s="13"/>
      <c r="F47" s="17">
        <f>SUM(F45:F46)</f>
        <v>25</v>
      </c>
      <c r="G47" s="16">
        <f ca="1">SUM(G45:G47)</f>
        <v>0</v>
      </c>
      <c r="H47" s="13"/>
    </row>
    <row r="48" spans="1:11" s="1" customFormat="1" ht="13.8" x14ac:dyDescent="0.3">
      <c r="A48" s="5"/>
      <c r="B48" s="21"/>
      <c r="C48" s="5"/>
      <c r="D48" s="5"/>
      <c r="E48" s="5"/>
      <c r="F48" s="21"/>
      <c r="G48" s="5"/>
      <c r="H48" s="5"/>
    </row>
    <row r="49" spans="1:8" s="1" customFormat="1" ht="13.8" x14ac:dyDescent="0.3">
      <c r="A49" s="5"/>
      <c r="B49" s="21"/>
      <c r="C49" s="5"/>
      <c r="D49" s="5"/>
      <c r="E49" s="5"/>
      <c r="F49" s="21"/>
      <c r="G49" s="5"/>
      <c r="H49" s="5"/>
    </row>
    <row r="50" spans="1:8" s="3" customFormat="1" ht="13.8" x14ac:dyDescent="0.3">
      <c r="A50" s="6" t="s">
        <v>26</v>
      </c>
      <c r="B50" s="12">
        <f>SUM(B9)</f>
        <v>26525</v>
      </c>
      <c r="C50" s="12">
        <f>SUM(C9)</f>
        <v>22857.89</v>
      </c>
      <c r="D50" s="10">
        <f>SUM(C50/B50)</f>
        <v>0.86174891611687088</v>
      </c>
      <c r="E50" s="6"/>
      <c r="F50" s="17">
        <f>SUM(F9)</f>
        <v>28500</v>
      </c>
      <c r="G50" s="12">
        <f>G9</f>
        <v>10156.81</v>
      </c>
      <c r="H50" s="10">
        <f>G50/F50</f>
        <v>0.35637929824561404</v>
      </c>
    </row>
    <row r="51" spans="1:8" s="3" customFormat="1" ht="13.8" x14ac:dyDescent="0.3">
      <c r="A51" s="6" t="s">
        <v>27</v>
      </c>
      <c r="B51" s="14">
        <f>SUM(B17+B23+B33+B42+B47)</f>
        <v>25940</v>
      </c>
      <c r="C51" s="14">
        <f>SUM(C42+C33+C23+C17)</f>
        <v>21415.95</v>
      </c>
      <c r="D51" s="10">
        <f>SUM(C51/B51)</f>
        <v>0.82559560524286824</v>
      </c>
      <c r="E51" s="6"/>
      <c r="F51" s="14">
        <f>SUM(F17+F23+F33+F42+F47)</f>
        <v>29425</v>
      </c>
      <c r="G51" s="12">
        <f>SUM(G42+G33+G23+G17)</f>
        <v>10782.849999999999</v>
      </c>
      <c r="H51" s="10">
        <f>G51/F51</f>
        <v>0.36645199660152927</v>
      </c>
    </row>
    <row r="52" spans="1:8" s="3" customFormat="1" ht="13.8" x14ac:dyDescent="0.3">
      <c r="A52" s="6" t="s">
        <v>37</v>
      </c>
      <c r="B52" s="14">
        <f>SUM(B50-B51)</f>
        <v>585</v>
      </c>
      <c r="C52" s="14">
        <f>SUM(C50-C51)</f>
        <v>1441.9399999999987</v>
      </c>
      <c r="D52" s="6"/>
      <c r="E52" s="6"/>
      <c r="F52" s="14">
        <f>SUM(F50-F51)</f>
        <v>-925</v>
      </c>
      <c r="G52" s="14">
        <f>G50-G51</f>
        <v>-626.03999999999905</v>
      </c>
      <c r="H52" s="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Vicky Barke</dc:creator>
  <cp:lastModifiedBy>Vicky Barke test</cp:lastModifiedBy>
  <cp:lastPrinted>2022-08-08T03:31:21Z</cp:lastPrinted>
  <dcterms:created xsi:type="dcterms:W3CDTF">2019-01-15T21:34:36Z</dcterms:created>
  <dcterms:modified xsi:type="dcterms:W3CDTF">2022-11-17T03:06:17Z</dcterms:modified>
</cp:coreProperties>
</file>